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Income statement" sheetId="1" r:id="rId1"/>
    <sheet name="Balance sheet" sheetId="2" r:id="rId2"/>
    <sheet name="Cash flows" sheetId="3" r:id="rId3"/>
    <sheet name="Ratios" sheetId="4" r:id="rId4"/>
  </sheets>
  <definedNames/>
  <calcPr fullCalcOnLoad="1"/>
</workbook>
</file>

<file path=xl/sharedStrings.xml><?xml version="1.0" encoding="utf-8"?>
<sst xmlns="http://schemas.openxmlformats.org/spreadsheetml/2006/main" count="181" uniqueCount="107">
  <si>
    <t xml:space="preserve">$ in millions </t>
  </si>
  <si>
    <t>Sales revenue</t>
  </si>
  <si>
    <t>Cost of goods sold</t>
  </si>
  <si>
    <t>Gross Profit</t>
  </si>
  <si>
    <t>Operating expenses</t>
  </si>
  <si>
    <t>Operating income</t>
  </si>
  <si>
    <t>Nonoperating revenues and expenses</t>
  </si>
  <si>
    <t>income before tax</t>
  </si>
  <si>
    <t>Income taxes</t>
  </si>
  <si>
    <t>Income from continuing operations</t>
  </si>
  <si>
    <t>Nonrecurring items</t>
  </si>
  <si>
    <t>Net Income</t>
  </si>
  <si>
    <t>Condensed Trend Analysis Income Statement</t>
  </si>
  <si>
    <t>Current assets</t>
  </si>
  <si>
    <t>PPE, net</t>
  </si>
  <si>
    <t>Goodwill and intangibles</t>
  </si>
  <si>
    <t>Other assets</t>
  </si>
  <si>
    <t xml:space="preserve">   Total assets</t>
  </si>
  <si>
    <t>Current liabilities</t>
  </si>
  <si>
    <t>Noncurrent liabilities</t>
  </si>
  <si>
    <t>Contributed capital</t>
  </si>
  <si>
    <t>Retained earnings</t>
  </si>
  <si>
    <t xml:space="preserve">   Total liabilities and stockholders equity</t>
  </si>
  <si>
    <t xml:space="preserve"> </t>
  </si>
  <si>
    <t>Condensed Trend Analysis Balance Sheet</t>
  </si>
  <si>
    <t>Condensed Statement of Cash Flows</t>
  </si>
  <si>
    <t>Net change in cash</t>
  </si>
  <si>
    <t>Cash beginning</t>
  </si>
  <si>
    <t>Cash ending</t>
  </si>
  <si>
    <t>Profitability Ratios</t>
  </si>
  <si>
    <t>Return on assets</t>
  </si>
  <si>
    <t>Return on equity</t>
  </si>
  <si>
    <t>Efficiency Ratios</t>
  </si>
  <si>
    <t>Accounts receivable turnover</t>
  </si>
  <si>
    <t>Inventory turnover</t>
  </si>
  <si>
    <t>Asset turnover</t>
  </si>
  <si>
    <t>Liquidity ratios</t>
  </si>
  <si>
    <t>Solvency Ratios</t>
  </si>
  <si>
    <t>Stronger/Weaker</t>
  </si>
  <si>
    <t>Long term marketable securities</t>
  </si>
  <si>
    <t>Acquired intangible</t>
  </si>
  <si>
    <t>Deferred revenue - non current</t>
  </si>
  <si>
    <t>Accumulated other comprehensive income</t>
  </si>
  <si>
    <t>Total stockholders Equity</t>
  </si>
  <si>
    <t>Cash and equivalents</t>
  </si>
  <si>
    <t>Short term marketable securities</t>
  </si>
  <si>
    <t>Accounts receivable, less allowance</t>
  </si>
  <si>
    <t>Inventories</t>
  </si>
  <si>
    <t>Deferred taxes</t>
  </si>
  <si>
    <t>Other non-current liabilities</t>
  </si>
  <si>
    <t>Vendor non-trade receivables</t>
  </si>
  <si>
    <t>Other current assets</t>
  </si>
  <si>
    <t>Gross profit margin</t>
  </si>
  <si>
    <t>Profit margin ratio</t>
  </si>
  <si>
    <t>Net income</t>
  </si>
  <si>
    <t>Depreciation and amortization</t>
  </si>
  <si>
    <t>Share-based compensation expense</t>
  </si>
  <si>
    <t>Deferred income tax expense</t>
  </si>
  <si>
    <t>Accounts receivable, net</t>
  </si>
  <si>
    <t>Other current and non-current assets</t>
  </si>
  <si>
    <t>Accounts payable</t>
  </si>
  <si>
    <t>Deferred revenue</t>
  </si>
  <si>
    <t>Other current and non-current liabilities</t>
  </si>
  <si>
    <t xml:space="preserve">   Cash generated by operating activities</t>
  </si>
  <si>
    <t>Purchases of marketable securities</t>
  </si>
  <si>
    <t>Proceeds from maturities of marketable securities</t>
  </si>
  <si>
    <t>Proceeds from sales of marketable securities</t>
  </si>
  <si>
    <t>Payments made in connection with business acquisitions</t>
  </si>
  <si>
    <t>Payments for property, plant and equipment</t>
  </si>
  <si>
    <t>Payments for intangible assets</t>
  </si>
  <si>
    <t>Other</t>
  </si>
  <si>
    <t>Cash used in investing activities</t>
  </si>
  <si>
    <t>Investing activities</t>
  </si>
  <si>
    <t>Operating activities</t>
  </si>
  <si>
    <t>Financing activities</t>
  </si>
  <si>
    <t>Proceeds from issuance of common stock</t>
  </si>
  <si>
    <t>Excess tax benefits from equity awards</t>
  </si>
  <si>
    <t>Taxes paid related to net share settlements</t>
  </si>
  <si>
    <t>Cash (used in)/ generated by financing activities</t>
  </si>
  <si>
    <t>Dividends and dividend equivalent rights paid</t>
  </si>
  <si>
    <t>Market</t>
  </si>
  <si>
    <t>Price-earnings ratio</t>
  </si>
  <si>
    <t>Long term debt</t>
  </si>
  <si>
    <t>Repurchase of common stock</t>
  </si>
  <si>
    <t>Net income in dollars</t>
  </si>
  <si>
    <t>Long term investments</t>
  </si>
  <si>
    <t>Condensed Common Size Comparative Balance Sheet</t>
  </si>
  <si>
    <t>Condensed Common-Size Comparative Income Statement</t>
  </si>
  <si>
    <t xml:space="preserve">      Total current assets</t>
  </si>
  <si>
    <t xml:space="preserve">       Total assets</t>
  </si>
  <si>
    <t xml:space="preserve">       Total liabilities and stockholders equity</t>
  </si>
  <si>
    <t xml:space="preserve">       Total liabilities</t>
  </si>
  <si>
    <t>Proceeds from issuance of long-term debt, net</t>
  </si>
  <si>
    <t>Reuters</t>
  </si>
  <si>
    <t>Quick ratio</t>
  </si>
  <si>
    <t xml:space="preserve">Industry </t>
  </si>
  <si>
    <t>Total Debt-to-equity</t>
  </si>
  <si>
    <t>Market price at year-end</t>
  </si>
  <si>
    <t>Weaker</t>
  </si>
  <si>
    <t>Stronger</t>
  </si>
  <si>
    <t>2015 Q3</t>
  </si>
  <si>
    <t>2015 Projected</t>
  </si>
  <si>
    <t xml:space="preserve">Shares outstanding </t>
  </si>
  <si>
    <t xml:space="preserve">Basic earnings per share </t>
  </si>
  <si>
    <t>Change in commerical paper, net</t>
  </si>
  <si>
    <t>Cash paid for income taxes, net</t>
  </si>
  <si>
    <t>Cash paid for interest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</si>
</sst>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409]dddd\,\ mmmm\ dd\,\ yyyy"/>
    <numFmt numFmtId="182" formatCode="[$-409]h:mm:ss\ AM/PM"/>
    <numFmt numFmtId="183" formatCode="0.000%"/>
    <numFmt numFmtId="18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58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58" applyFont="1" applyAlignment="1">
      <alignment horizontal="center"/>
    </xf>
    <xf numFmtId="164" fontId="44" fillId="0" borderId="0" xfId="42" applyNumberFormat="1" applyFont="1" applyAlignment="1">
      <alignment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45" fillId="0" borderId="0" xfId="42" applyNumberFormat="1" applyFont="1" applyAlignment="1">
      <alignment/>
    </xf>
    <xf numFmtId="164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44" fillId="0" borderId="0" xfId="42" applyNumberFormat="1" applyFont="1" applyBorder="1" applyAlignment="1">
      <alignment/>
    </xf>
    <xf numFmtId="165" fontId="0" fillId="0" borderId="0" xfId="58" applyNumberFormat="1" applyFont="1" applyAlignment="1">
      <alignment/>
    </xf>
    <xf numFmtId="165" fontId="43" fillId="0" borderId="0" xfId="58" applyNumberFormat="1" applyFont="1" applyAlignment="1">
      <alignment/>
    </xf>
    <xf numFmtId="9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43" fontId="0" fillId="0" borderId="0" xfId="42" applyFont="1" applyAlignment="1">
      <alignment horizontal="center"/>
    </xf>
    <xf numFmtId="0" fontId="23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5" xfId="42" applyNumberFormat="1" applyFont="1" applyBorder="1" applyAlignment="1">
      <alignment/>
    </xf>
    <xf numFmtId="165" fontId="0" fillId="0" borderId="0" xfId="58" applyNumberFormat="1" applyFont="1" applyAlignment="1">
      <alignment/>
    </xf>
    <xf numFmtId="164" fontId="0" fillId="0" borderId="17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43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58" applyNumberFormat="1" applyFont="1" applyAlignment="1">
      <alignment/>
    </xf>
    <xf numFmtId="165" fontId="0" fillId="0" borderId="0" xfId="5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65" fontId="41" fillId="0" borderId="0" xfId="58" applyNumberFormat="1" applyFont="1" applyAlignment="1">
      <alignment horizontal="right"/>
    </xf>
    <xf numFmtId="43" fontId="41" fillId="0" borderId="0" xfId="42" applyFont="1" applyAlignment="1">
      <alignment horizontal="center"/>
    </xf>
    <xf numFmtId="2" fontId="4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3" fontId="41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1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58" applyFont="1" applyAlignment="1">
      <alignment/>
    </xf>
    <xf numFmtId="165" fontId="0" fillId="0" borderId="0" xfId="58" applyNumberFormat="1" applyFont="1" applyAlignment="1">
      <alignment/>
    </xf>
    <xf numFmtId="0" fontId="0" fillId="0" borderId="0" xfId="0" applyNumberFormat="1" applyAlignment="1">
      <alignment/>
    </xf>
    <xf numFmtId="43" fontId="0" fillId="0" borderId="0" xfId="58" applyNumberFormat="1" applyFont="1" applyAlignment="1">
      <alignment horizontal="center"/>
    </xf>
    <xf numFmtId="10" fontId="0" fillId="0" borderId="0" xfId="58" applyNumberFormat="1" applyFont="1" applyAlignment="1">
      <alignment/>
    </xf>
    <xf numFmtId="184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164" fontId="0" fillId="0" borderId="0" xfId="42" applyNumberFormat="1" applyFont="1" applyAlignment="1">
      <alignment/>
    </xf>
    <xf numFmtId="0" fontId="0" fillId="0" borderId="17" xfId="0" applyBorder="1" applyAlignment="1">
      <alignment/>
    </xf>
    <xf numFmtId="164" fontId="0" fillId="0" borderId="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56.8515625" style="0" customWidth="1"/>
    <col min="3" max="3" width="19.8515625" style="0" customWidth="1"/>
    <col min="4" max="4" width="15.421875" style="0" customWidth="1"/>
    <col min="5" max="5" width="19.28125" style="0" customWidth="1"/>
    <col min="6" max="6" width="16.140625" style="0" customWidth="1"/>
    <col min="7" max="9" width="15.8515625" style="0" customWidth="1"/>
    <col min="10" max="10" width="16.421875" style="0" customWidth="1"/>
  </cols>
  <sheetData>
    <row r="2" ht="15">
      <c r="A2" s="4" t="s">
        <v>12</v>
      </c>
    </row>
    <row r="3" spans="3:10" ht="15">
      <c r="C3" t="s">
        <v>101</v>
      </c>
      <c r="D3" s="1" t="s">
        <v>100</v>
      </c>
      <c r="E3" s="1">
        <v>2014</v>
      </c>
      <c r="F3" s="1">
        <v>2013</v>
      </c>
      <c r="G3" s="1">
        <v>2012</v>
      </c>
      <c r="H3" s="1">
        <v>2011</v>
      </c>
      <c r="I3" s="1">
        <v>2010</v>
      </c>
      <c r="J3" s="1">
        <v>2009</v>
      </c>
    </row>
    <row r="4" spans="2:9" ht="15">
      <c r="B4" t="s">
        <v>0</v>
      </c>
      <c r="G4" s="1" t="s">
        <v>23</v>
      </c>
      <c r="H4" s="1" t="s">
        <v>23</v>
      </c>
      <c r="I4" s="1" t="s">
        <v>23</v>
      </c>
    </row>
    <row r="6" spans="1:10" ht="15">
      <c r="A6">
        <f>1</f>
        <v>1</v>
      </c>
      <c r="B6" t="s">
        <v>1</v>
      </c>
      <c r="D6" s="65">
        <v>0</v>
      </c>
      <c r="E6" s="54">
        <v>182795</v>
      </c>
      <c r="F6" s="33">
        <v>170910</v>
      </c>
      <c r="G6" s="6">
        <v>156508</v>
      </c>
      <c r="H6" s="6">
        <v>108249</v>
      </c>
      <c r="I6" s="6">
        <v>65225</v>
      </c>
      <c r="J6" s="13">
        <v>42905</v>
      </c>
    </row>
    <row r="7" spans="1:10" ht="17.25">
      <c r="A7">
        <f>A6+1</f>
        <v>2</v>
      </c>
      <c r="B7" t="s">
        <v>2</v>
      </c>
      <c r="D7" s="10">
        <v>0</v>
      </c>
      <c r="E7" s="10">
        <v>112258</v>
      </c>
      <c r="F7" s="10">
        <v>106606</v>
      </c>
      <c r="G7" s="10">
        <v>87846</v>
      </c>
      <c r="H7" s="10">
        <v>64431</v>
      </c>
      <c r="I7" s="10">
        <v>39541</v>
      </c>
      <c r="J7" s="10">
        <v>25683</v>
      </c>
    </row>
    <row r="8" spans="1:10" ht="15">
      <c r="A8">
        <f aca="true" t="shared" si="0" ref="A8:A16">A7+1</f>
        <v>3</v>
      </c>
      <c r="B8" t="s">
        <v>3</v>
      </c>
      <c r="D8" s="65">
        <f aca="true" t="shared" si="1" ref="D8:J8">D6-D7</f>
        <v>0</v>
      </c>
      <c r="E8" s="54">
        <f t="shared" si="1"/>
        <v>70537</v>
      </c>
      <c r="F8" s="33">
        <f t="shared" si="1"/>
        <v>64304</v>
      </c>
      <c r="G8" s="6">
        <f t="shared" si="1"/>
        <v>68662</v>
      </c>
      <c r="H8" s="6">
        <f t="shared" si="1"/>
        <v>43818</v>
      </c>
      <c r="I8" s="6">
        <f t="shared" si="1"/>
        <v>25684</v>
      </c>
      <c r="J8" s="13">
        <f t="shared" si="1"/>
        <v>17222</v>
      </c>
    </row>
    <row r="9" spans="1:10" ht="17.25">
      <c r="A9">
        <f>A8+1</f>
        <v>4</v>
      </c>
      <c r="B9" t="s">
        <v>4</v>
      </c>
      <c r="D9" s="10">
        <v>0</v>
      </c>
      <c r="E9" s="10">
        <v>18034</v>
      </c>
      <c r="F9" s="10">
        <v>15305</v>
      </c>
      <c r="G9" s="10">
        <v>13421</v>
      </c>
      <c r="H9" s="10">
        <v>10028</v>
      </c>
      <c r="I9" s="10">
        <v>7299</v>
      </c>
      <c r="J9" s="10">
        <v>5482</v>
      </c>
    </row>
    <row r="10" spans="1:10" ht="15">
      <c r="A10">
        <f t="shared" si="0"/>
        <v>5</v>
      </c>
      <c r="B10" t="s">
        <v>5</v>
      </c>
      <c r="D10" s="54">
        <f aca="true" t="shared" si="2" ref="D10:J10">D8-D9</f>
        <v>0</v>
      </c>
      <c r="E10" s="54">
        <f t="shared" si="2"/>
        <v>52503</v>
      </c>
      <c r="F10" s="33">
        <f t="shared" si="2"/>
        <v>48999</v>
      </c>
      <c r="G10" s="6">
        <f t="shared" si="2"/>
        <v>55241</v>
      </c>
      <c r="H10" s="6">
        <f t="shared" si="2"/>
        <v>33790</v>
      </c>
      <c r="I10" s="6">
        <f t="shared" si="2"/>
        <v>18385</v>
      </c>
      <c r="J10" s="13">
        <f t="shared" si="2"/>
        <v>11740</v>
      </c>
    </row>
    <row r="11" spans="1:10" ht="17.25">
      <c r="A11">
        <f t="shared" si="0"/>
        <v>6</v>
      </c>
      <c r="B11" t="s">
        <v>6</v>
      </c>
      <c r="D11" s="10">
        <v>0</v>
      </c>
      <c r="E11" s="10">
        <v>980</v>
      </c>
      <c r="F11" s="10">
        <v>1156</v>
      </c>
      <c r="G11" s="10">
        <v>522</v>
      </c>
      <c r="H11" s="10">
        <v>415</v>
      </c>
      <c r="I11" s="10">
        <v>155</v>
      </c>
      <c r="J11" s="10">
        <v>326</v>
      </c>
    </row>
    <row r="12" spans="1:10" ht="15">
      <c r="A12">
        <f t="shared" si="0"/>
        <v>7</v>
      </c>
      <c r="B12" t="s">
        <v>7</v>
      </c>
      <c r="D12" s="54">
        <f aca="true" t="shared" si="3" ref="D12:J12">D10+D11</f>
        <v>0</v>
      </c>
      <c r="E12" s="54">
        <f t="shared" si="3"/>
        <v>53483</v>
      </c>
      <c r="F12" s="39">
        <f t="shared" si="3"/>
        <v>50155</v>
      </c>
      <c r="G12" s="6">
        <f t="shared" si="3"/>
        <v>55763</v>
      </c>
      <c r="H12" s="6">
        <f t="shared" si="3"/>
        <v>34205</v>
      </c>
      <c r="I12" s="6">
        <f t="shared" si="3"/>
        <v>18540</v>
      </c>
      <c r="J12" s="8">
        <f t="shared" si="3"/>
        <v>12066</v>
      </c>
    </row>
    <row r="13" spans="1:10" ht="17.25">
      <c r="A13">
        <f t="shared" si="0"/>
        <v>8</v>
      </c>
      <c r="B13" t="s">
        <v>8</v>
      </c>
      <c r="D13" s="10">
        <v>0</v>
      </c>
      <c r="E13" s="10">
        <v>13973</v>
      </c>
      <c r="F13" s="10">
        <v>13118</v>
      </c>
      <c r="G13" s="10">
        <v>14030</v>
      </c>
      <c r="H13" s="10">
        <v>8283</v>
      </c>
      <c r="I13" s="10">
        <v>4527</v>
      </c>
      <c r="J13" s="10">
        <v>3831</v>
      </c>
    </row>
    <row r="14" spans="1:10" ht="15">
      <c r="A14">
        <f t="shared" si="0"/>
        <v>9</v>
      </c>
      <c r="B14" t="s">
        <v>9</v>
      </c>
      <c r="D14" s="54">
        <f aca="true" t="shared" si="4" ref="D14:J14">D12-D13</f>
        <v>0</v>
      </c>
      <c r="E14" s="54">
        <f t="shared" si="4"/>
        <v>39510</v>
      </c>
      <c r="F14" s="33">
        <f t="shared" si="4"/>
        <v>37037</v>
      </c>
      <c r="G14" s="6">
        <f t="shared" si="4"/>
        <v>41733</v>
      </c>
      <c r="H14" s="6">
        <f t="shared" si="4"/>
        <v>25922</v>
      </c>
      <c r="I14" s="6">
        <f t="shared" si="4"/>
        <v>14013</v>
      </c>
      <c r="J14" s="13">
        <f t="shared" si="4"/>
        <v>8235</v>
      </c>
    </row>
    <row r="15" spans="1:9" ht="15">
      <c r="A15">
        <f t="shared" si="0"/>
        <v>10</v>
      </c>
      <c r="B15" t="s">
        <v>10</v>
      </c>
      <c r="D15" s="65"/>
      <c r="F15" s="27">
        <v>0</v>
      </c>
      <c r="G15" s="6">
        <v>0</v>
      </c>
      <c r="H15" s="6">
        <v>0</v>
      </c>
      <c r="I15" s="6">
        <v>0</v>
      </c>
    </row>
    <row r="16" spans="1:10" ht="17.25">
      <c r="A16">
        <f t="shared" si="0"/>
        <v>11</v>
      </c>
      <c r="B16" t="s">
        <v>11</v>
      </c>
      <c r="D16" s="14">
        <f aca="true" t="shared" si="5" ref="D16:J16">D14+D15</f>
        <v>0</v>
      </c>
      <c r="E16" s="14">
        <f t="shared" si="5"/>
        <v>39510</v>
      </c>
      <c r="F16" s="14">
        <f t="shared" si="5"/>
        <v>37037</v>
      </c>
      <c r="G16" s="14">
        <f t="shared" si="5"/>
        <v>41733</v>
      </c>
      <c r="H16" s="14">
        <f t="shared" si="5"/>
        <v>25922</v>
      </c>
      <c r="I16" s="14">
        <f t="shared" si="5"/>
        <v>14013</v>
      </c>
      <c r="J16" s="14">
        <f t="shared" si="5"/>
        <v>8235</v>
      </c>
    </row>
    <row r="17" spans="6:9" ht="15">
      <c r="F17" s="33" t="s">
        <v>23</v>
      </c>
      <c r="G17" s="6"/>
      <c r="H17" s="6"/>
      <c r="I17" s="6"/>
    </row>
    <row r="18" spans="1:10" ht="15">
      <c r="A18">
        <f>A16+1</f>
        <v>12</v>
      </c>
      <c r="B18" s="16" t="s">
        <v>84</v>
      </c>
      <c r="C18" s="66"/>
      <c r="D18" s="56">
        <f>D16*1000000</f>
        <v>0</v>
      </c>
      <c r="E18" s="56">
        <f>E16*1000000</f>
        <v>39510000000</v>
      </c>
      <c r="F18" s="36">
        <f>F16*1000000</f>
        <v>37037000000</v>
      </c>
      <c r="G18" s="36">
        <f>G16*1000000</f>
        <v>41733000000</v>
      </c>
      <c r="H18" s="36">
        <f>H16*1000000</f>
        <v>25922000000</v>
      </c>
      <c r="I18" s="36">
        <f>I16*1000000</f>
        <v>14013000000</v>
      </c>
      <c r="J18" s="17">
        <f>J16*1000000</f>
        <v>8235000000</v>
      </c>
    </row>
    <row r="19" spans="1:10" ht="15">
      <c r="A19">
        <f>A18+1</f>
        <v>13</v>
      </c>
      <c r="B19" s="18" t="s">
        <v>102</v>
      </c>
      <c r="C19" s="45"/>
      <c r="D19" s="67">
        <v>0</v>
      </c>
      <c r="E19" s="57">
        <v>6085572000</v>
      </c>
      <c r="F19" s="37">
        <v>6477317000</v>
      </c>
      <c r="G19" s="37">
        <v>6543726000</v>
      </c>
      <c r="H19" s="37">
        <v>6469806000</v>
      </c>
      <c r="I19" s="37">
        <v>6366227000</v>
      </c>
      <c r="J19" s="19">
        <v>6251112000</v>
      </c>
    </row>
    <row r="20" spans="1:10" ht="15">
      <c r="A20">
        <f>A19+1</f>
        <v>14</v>
      </c>
      <c r="B20" s="18" t="s">
        <v>103</v>
      </c>
      <c r="C20" s="45"/>
      <c r="D20" s="47" t="e">
        <f aca="true" t="shared" si="6" ref="D20:J20">D18/D19</f>
        <v>#DIV/0!</v>
      </c>
      <c r="E20" s="47">
        <f t="shared" si="6"/>
        <v>6.492405315391881</v>
      </c>
      <c r="F20" s="38">
        <f t="shared" si="6"/>
        <v>5.717953899739661</v>
      </c>
      <c r="G20" s="38">
        <f t="shared" si="6"/>
        <v>6.37755920709394</v>
      </c>
      <c r="H20" s="38">
        <f t="shared" si="6"/>
        <v>4.00661163565028</v>
      </c>
      <c r="I20" s="38">
        <f t="shared" si="6"/>
        <v>2.201146770292671</v>
      </c>
      <c r="J20" s="40">
        <f t="shared" si="6"/>
        <v>1.317365614309902</v>
      </c>
    </row>
    <row r="21" spans="1:10" ht="15">
      <c r="A21">
        <f>A20+1</f>
        <v>15</v>
      </c>
      <c r="B21" s="20" t="s">
        <v>97</v>
      </c>
      <c r="C21" s="21"/>
      <c r="D21" s="21"/>
      <c r="E21" s="21">
        <v>98.36</v>
      </c>
      <c r="F21" s="41">
        <v>67.61</v>
      </c>
      <c r="G21" s="41">
        <v>89.23</v>
      </c>
      <c r="H21" s="21">
        <v>51.38</v>
      </c>
      <c r="I21" s="21">
        <v>38.07</v>
      </c>
      <c r="J21" s="22">
        <v>24.37</v>
      </c>
    </row>
    <row r="22" spans="6:10" ht="15">
      <c r="F22" s="46"/>
      <c r="G22" s="46"/>
      <c r="H22" s="46"/>
      <c r="I22" s="46"/>
      <c r="J22" s="46"/>
    </row>
    <row r="23" spans="6:10" ht="15">
      <c r="F23" s="12"/>
      <c r="G23" s="12"/>
      <c r="H23" s="12"/>
      <c r="I23" s="12"/>
      <c r="J23" s="12"/>
    </row>
    <row r="24" spans="6:10" ht="15">
      <c r="F24" s="12"/>
      <c r="G24" s="12"/>
      <c r="H24" s="12"/>
      <c r="I24" s="12"/>
      <c r="J24" s="12"/>
    </row>
    <row r="25" ht="15">
      <c r="A25" s="4" t="s">
        <v>87</v>
      </c>
    </row>
    <row r="26" spans="7:9" ht="15">
      <c r="G26" s="1" t="s">
        <v>23</v>
      </c>
      <c r="H26" s="1" t="s">
        <v>23</v>
      </c>
      <c r="I26" s="1" t="s">
        <v>23</v>
      </c>
    </row>
    <row r="27" spans="1:10" ht="15">
      <c r="A27">
        <f>1</f>
        <v>1</v>
      </c>
      <c r="B27" t="s">
        <v>1</v>
      </c>
      <c r="E27" s="58">
        <f>E6/E6</f>
        <v>1</v>
      </c>
      <c r="F27" s="30">
        <f>F6/F6</f>
        <v>1</v>
      </c>
      <c r="G27" s="2">
        <f>G6/G6</f>
        <v>1</v>
      </c>
      <c r="H27" s="2">
        <f>H6/H6</f>
        <v>1</v>
      </c>
      <c r="I27" s="2">
        <f>I6/I6</f>
        <v>1</v>
      </c>
      <c r="J27">
        <f>J6/J6</f>
        <v>1</v>
      </c>
    </row>
    <row r="28" spans="1:10" ht="15">
      <c r="A28">
        <f>A27+1</f>
        <v>2</v>
      </c>
      <c r="B28" t="s">
        <v>2</v>
      </c>
      <c r="E28" s="58">
        <f>E7/E6</f>
        <v>0.6141196422221614</v>
      </c>
      <c r="F28" s="30">
        <f>F7/F6</f>
        <v>0.6237551927915277</v>
      </c>
      <c r="G28" s="2">
        <f>G7/G6</f>
        <v>0.5612876019117233</v>
      </c>
      <c r="H28" s="2">
        <f>H7/H6</f>
        <v>0.5952110412105424</v>
      </c>
      <c r="I28" s="2">
        <f>I7/I6</f>
        <v>0.6062246071291683</v>
      </c>
      <c r="J28">
        <f>J7/J6</f>
        <v>0.5986015615895584</v>
      </c>
    </row>
    <row r="29" spans="1:10" ht="15">
      <c r="A29">
        <f aca="true" t="shared" si="7" ref="A29:A37">A28+1</f>
        <v>3</v>
      </c>
      <c r="B29" t="s">
        <v>3</v>
      </c>
      <c r="E29" s="58">
        <f>E8/E6</f>
        <v>0.3858803577778386</v>
      </c>
      <c r="F29" s="30">
        <f>F8/F6</f>
        <v>0.3762448072084723</v>
      </c>
      <c r="G29" s="2">
        <f>G8/G6</f>
        <v>0.4387123980882766</v>
      </c>
      <c r="H29" s="2">
        <f>H8/H6</f>
        <v>0.40478895878945764</v>
      </c>
      <c r="I29" s="2">
        <f>I8/I6</f>
        <v>0.39377539287083174</v>
      </c>
      <c r="J29">
        <f>J8/J6</f>
        <v>0.40139843841044165</v>
      </c>
    </row>
    <row r="30" spans="1:10" ht="15">
      <c r="A30">
        <f t="shared" si="7"/>
        <v>4</v>
      </c>
      <c r="B30" t="s">
        <v>4</v>
      </c>
      <c r="E30" s="58">
        <f>E9/E6</f>
        <v>0.09865696545310321</v>
      </c>
      <c r="F30" s="30">
        <f>F9/F6</f>
        <v>0.08955005558481072</v>
      </c>
      <c r="G30" s="2">
        <f>G9/G6</f>
        <v>0.08575280496843612</v>
      </c>
      <c r="H30" s="2">
        <f>H9/H6</f>
        <v>0.09263826917569677</v>
      </c>
      <c r="I30" s="2">
        <f>I9/I6</f>
        <v>0.11190494442315063</v>
      </c>
      <c r="J30">
        <f>J9/J6</f>
        <v>0.12777065610068755</v>
      </c>
    </row>
    <row r="31" spans="1:10" ht="15">
      <c r="A31">
        <f t="shared" si="7"/>
        <v>5</v>
      </c>
      <c r="B31" t="s">
        <v>5</v>
      </c>
      <c r="E31" s="58">
        <f>E10/E6</f>
        <v>0.28722339232473537</v>
      </c>
      <c r="F31" s="30">
        <f>F10/F6</f>
        <v>0.2866947516236616</v>
      </c>
      <c r="G31" s="2">
        <f>G10/G6</f>
        <v>0.35295959311984054</v>
      </c>
      <c r="H31" s="2">
        <f>H10/H6</f>
        <v>0.31215068961376086</v>
      </c>
      <c r="I31" s="2">
        <f>I10/I6</f>
        <v>0.2818704484476811</v>
      </c>
      <c r="J31">
        <f>J10/J6</f>
        <v>0.2736277823097541</v>
      </c>
    </row>
    <row r="32" spans="1:10" ht="15">
      <c r="A32">
        <f t="shared" si="7"/>
        <v>6</v>
      </c>
      <c r="B32" t="s">
        <v>6</v>
      </c>
      <c r="E32" s="58">
        <f>E11/E6</f>
        <v>0.00536119696928253</v>
      </c>
      <c r="F32" s="30">
        <f>F11/F6</f>
        <v>0.006763793809607396</v>
      </c>
      <c r="G32" s="2">
        <f>G11/G6</f>
        <v>0.003335292764587114</v>
      </c>
      <c r="H32" s="2">
        <f>H11/H6</f>
        <v>0.0038337536605418986</v>
      </c>
      <c r="I32" s="2">
        <f>I11/I6</f>
        <v>0.0023763894212341895</v>
      </c>
      <c r="J32">
        <f>J11/J6</f>
        <v>0.007598182030066426</v>
      </c>
    </row>
    <row r="33" spans="1:10" ht="15">
      <c r="A33">
        <f t="shared" si="7"/>
        <v>7</v>
      </c>
      <c r="B33" t="s">
        <v>7</v>
      </c>
      <c r="E33" s="58">
        <f>E12/E6</f>
        <v>0.29258458929401787</v>
      </c>
      <c r="F33" s="30">
        <f>F12/F6</f>
        <v>0.293458545433269</v>
      </c>
      <c r="G33" s="2">
        <f>G12/G6</f>
        <v>0.35629488588442765</v>
      </c>
      <c r="H33" s="2">
        <f>H12/H6</f>
        <v>0.31598444327430275</v>
      </c>
      <c r="I33" s="2">
        <f>I12/I6</f>
        <v>0.2842468378689153</v>
      </c>
      <c r="J33">
        <f>J12/J6</f>
        <v>0.28122596433982056</v>
      </c>
    </row>
    <row r="34" spans="1:10" ht="15">
      <c r="A34">
        <f t="shared" si="7"/>
        <v>8</v>
      </c>
      <c r="B34" t="s">
        <v>8</v>
      </c>
      <c r="E34" s="58">
        <f>E13/E6</f>
        <v>0.07644082168549468</v>
      </c>
      <c r="F34" s="30">
        <f>F13/F6</f>
        <v>0.07675384705400504</v>
      </c>
      <c r="G34" s="2">
        <f>G13/G6</f>
        <v>0.08964397986045441</v>
      </c>
      <c r="H34" s="2">
        <f>H13/H6</f>
        <v>0.07651802788016518</v>
      </c>
      <c r="I34" s="2">
        <f>I13/I6</f>
        <v>0.06940590264469146</v>
      </c>
      <c r="J34">
        <f>J13/J6</f>
        <v>0.08929029250670086</v>
      </c>
    </row>
    <row r="35" spans="1:10" ht="15">
      <c r="A35">
        <f t="shared" si="7"/>
        <v>9</v>
      </c>
      <c r="B35" t="s">
        <v>9</v>
      </c>
      <c r="E35" s="58">
        <f>E14/E6</f>
        <v>0.21614376760852322</v>
      </c>
      <c r="F35" s="30">
        <f>F14/F6</f>
        <v>0.21670469837926393</v>
      </c>
      <c r="G35" s="2">
        <f>G14/G6</f>
        <v>0.26665090602397323</v>
      </c>
      <c r="H35" s="2">
        <f>H14/H6</f>
        <v>0.2394664153941376</v>
      </c>
      <c r="I35" s="2">
        <f>I14/I6</f>
        <v>0.21484093522422384</v>
      </c>
      <c r="J35">
        <f>J14/J6</f>
        <v>0.1919356718331197</v>
      </c>
    </row>
    <row r="36" spans="1:10" ht="15">
      <c r="A36">
        <f t="shared" si="7"/>
        <v>10</v>
      </c>
      <c r="B36" t="s">
        <v>10</v>
      </c>
      <c r="E36" s="58">
        <f>E15/E6</f>
        <v>0</v>
      </c>
      <c r="F36" s="30">
        <f>F15/F6</f>
        <v>0</v>
      </c>
      <c r="G36" s="2">
        <f>G15/G6</f>
        <v>0</v>
      </c>
      <c r="H36" s="2">
        <f>H15/H6</f>
        <v>0</v>
      </c>
      <c r="I36" s="2">
        <f>I15/I6</f>
        <v>0</v>
      </c>
      <c r="J36">
        <f>J15/J6</f>
        <v>0</v>
      </c>
    </row>
    <row r="37" spans="1:10" ht="15">
      <c r="A37">
        <f t="shared" si="7"/>
        <v>11</v>
      </c>
      <c r="B37" t="s">
        <v>11</v>
      </c>
      <c r="E37" s="58">
        <f>E16/E6</f>
        <v>0.21614376760852322</v>
      </c>
      <c r="F37" s="30">
        <f>F16/F6</f>
        <v>0.21670469837926393</v>
      </c>
      <c r="G37" s="2">
        <f>G16/G6</f>
        <v>0.26665090602397323</v>
      </c>
      <c r="H37" s="2">
        <f>H16/H6</f>
        <v>0.2394664153941376</v>
      </c>
      <c r="I37" s="2">
        <f>I16/I6</f>
        <v>0.21484093522422384</v>
      </c>
      <c r="J37">
        <f>J16/J6</f>
        <v>0.1919356718331197</v>
      </c>
    </row>
    <row r="38" spans="6:9" ht="15">
      <c r="F38" s="30"/>
      <c r="G38" s="6"/>
      <c r="H38" s="6"/>
      <c r="I38" s="6"/>
    </row>
    <row r="39" spans="6:10" ht="15">
      <c r="F39" s="8"/>
      <c r="G39" s="6"/>
      <c r="H39" s="6"/>
      <c r="I39" s="6"/>
      <c r="J39" s="39"/>
    </row>
    <row r="40" spans="6:10" ht="15">
      <c r="F40" s="8"/>
      <c r="G40" s="6"/>
      <c r="H40" s="6"/>
      <c r="I40" s="6"/>
      <c r="J40" s="39"/>
    </row>
    <row r="41" spans="6:10" ht="15">
      <c r="F41" s="12"/>
      <c r="G41" s="7"/>
      <c r="H41" s="7"/>
      <c r="I41" s="7"/>
      <c r="J41" s="7"/>
    </row>
    <row r="42" ht="15">
      <c r="A42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.57421875" style="0" customWidth="1"/>
    <col min="2" max="2" width="42.57421875" style="0" customWidth="1"/>
    <col min="3" max="3" width="17.57421875" style="0" customWidth="1"/>
    <col min="4" max="4" width="20.140625" style="0" customWidth="1"/>
    <col min="5" max="5" width="14.8515625" style="0" customWidth="1"/>
    <col min="6" max="7" width="14.00390625" style="0" customWidth="1"/>
    <col min="8" max="8" width="14.28125" style="0" customWidth="1"/>
  </cols>
  <sheetData>
    <row r="1" ht="15">
      <c r="A1" s="4" t="s">
        <v>24</v>
      </c>
    </row>
    <row r="2" spans="7:8" ht="15">
      <c r="G2" s="1" t="s">
        <v>23</v>
      </c>
      <c r="H2" s="1" t="s">
        <v>23</v>
      </c>
    </row>
    <row r="3" spans="2:8" ht="15">
      <c r="B3" t="s">
        <v>0</v>
      </c>
      <c r="C3" t="s">
        <v>101</v>
      </c>
      <c r="D3" s="1" t="s">
        <v>100</v>
      </c>
      <c r="E3" s="1">
        <v>2014</v>
      </c>
      <c r="F3" s="1">
        <v>2013</v>
      </c>
      <c r="G3" s="1">
        <v>2012</v>
      </c>
      <c r="H3" s="1">
        <v>2011</v>
      </c>
    </row>
    <row r="5" spans="1:8" ht="15">
      <c r="A5">
        <v>1</v>
      </c>
      <c r="B5" t="s">
        <v>44</v>
      </c>
      <c r="E5" s="54">
        <v>13844</v>
      </c>
      <c r="F5" s="33">
        <v>14259</v>
      </c>
      <c r="G5" s="6">
        <v>10746</v>
      </c>
      <c r="H5" s="6">
        <v>9815</v>
      </c>
    </row>
    <row r="6" spans="1:8" ht="15">
      <c r="A6">
        <f>A5+1</f>
        <v>2</v>
      </c>
      <c r="B6" t="s">
        <v>45</v>
      </c>
      <c r="E6" s="54">
        <v>11233</v>
      </c>
      <c r="F6" s="33">
        <v>26287</v>
      </c>
      <c r="G6" s="6">
        <v>18383</v>
      </c>
      <c r="H6" s="6">
        <v>16137</v>
      </c>
    </row>
    <row r="7" spans="1:8" ht="15">
      <c r="A7">
        <f aca="true" t="shared" si="0" ref="A7:A12">A6+1</f>
        <v>3</v>
      </c>
      <c r="B7" t="s">
        <v>46</v>
      </c>
      <c r="E7" s="54">
        <v>17460</v>
      </c>
      <c r="F7" s="33">
        <v>13102</v>
      </c>
      <c r="G7" s="6">
        <v>10930</v>
      </c>
      <c r="H7" s="6">
        <v>5369</v>
      </c>
    </row>
    <row r="8" spans="1:8" ht="15">
      <c r="A8">
        <f t="shared" si="0"/>
        <v>4</v>
      </c>
      <c r="B8" t="s">
        <v>47</v>
      </c>
      <c r="E8" s="54">
        <v>2111</v>
      </c>
      <c r="F8" s="33">
        <v>1764</v>
      </c>
      <c r="G8" s="6">
        <v>791</v>
      </c>
      <c r="H8" s="6">
        <v>776</v>
      </c>
    </row>
    <row r="9" spans="1:8" ht="15">
      <c r="A9">
        <f t="shared" si="0"/>
        <v>5</v>
      </c>
      <c r="B9" t="s">
        <v>48</v>
      </c>
      <c r="E9" s="54">
        <v>4318</v>
      </c>
      <c r="F9" s="33">
        <v>3453</v>
      </c>
      <c r="G9" s="6">
        <v>2583</v>
      </c>
      <c r="H9" s="6">
        <v>2014</v>
      </c>
    </row>
    <row r="10" spans="1:8" ht="15">
      <c r="A10">
        <f t="shared" si="0"/>
        <v>6</v>
      </c>
      <c r="B10" t="s">
        <v>50</v>
      </c>
      <c r="E10" s="54">
        <v>9759</v>
      </c>
      <c r="F10" s="33">
        <v>7539</v>
      </c>
      <c r="G10" s="6">
        <v>7762</v>
      </c>
      <c r="H10" s="6">
        <v>6348</v>
      </c>
    </row>
    <row r="11" spans="1:8" ht="17.25">
      <c r="A11">
        <f t="shared" si="0"/>
        <v>7</v>
      </c>
      <c r="B11" t="s">
        <v>51</v>
      </c>
      <c r="E11" s="23">
        <v>9806</v>
      </c>
      <c r="F11" s="23">
        <v>6882</v>
      </c>
      <c r="G11" s="10">
        <v>6458</v>
      </c>
      <c r="H11" s="10">
        <v>4529</v>
      </c>
    </row>
    <row r="12" spans="1:8" ht="15">
      <c r="A12">
        <f t="shared" si="0"/>
        <v>8</v>
      </c>
      <c r="B12" t="s">
        <v>88</v>
      </c>
      <c r="E12" s="54">
        <f>SUM(E5:E11)</f>
        <v>68531</v>
      </c>
      <c r="F12" s="13">
        <f>SUM(F5:F11)</f>
        <v>73286</v>
      </c>
      <c r="G12" s="6">
        <f>SUM(G5:G11)</f>
        <v>57653</v>
      </c>
      <c r="H12" s="6">
        <f>SUM(H5:H11)</f>
        <v>44988</v>
      </c>
    </row>
    <row r="13" spans="1:8" ht="15">
      <c r="A13">
        <f>A12+1</f>
        <v>9</v>
      </c>
      <c r="B13" t="s">
        <v>39</v>
      </c>
      <c r="E13" s="54">
        <v>130162</v>
      </c>
      <c r="F13" s="33">
        <v>106215</v>
      </c>
      <c r="G13" s="6">
        <v>92122</v>
      </c>
      <c r="H13" s="6">
        <v>55618</v>
      </c>
    </row>
    <row r="14" spans="1:8" ht="15">
      <c r="A14">
        <f>A13+1</f>
        <v>10</v>
      </c>
      <c r="B14" t="s">
        <v>14</v>
      </c>
      <c r="E14" s="54">
        <v>20624</v>
      </c>
      <c r="F14" s="33">
        <v>16597</v>
      </c>
      <c r="G14" s="6">
        <v>15452</v>
      </c>
      <c r="H14" s="6">
        <v>7777</v>
      </c>
    </row>
    <row r="15" spans="1:8" ht="15">
      <c r="A15">
        <f aca="true" t="shared" si="1" ref="A15:A28">A14+1</f>
        <v>11</v>
      </c>
      <c r="B15" t="s">
        <v>15</v>
      </c>
      <c r="E15" s="54">
        <v>4616</v>
      </c>
      <c r="F15" s="33">
        <v>1577</v>
      </c>
      <c r="G15" s="6">
        <v>1135</v>
      </c>
      <c r="H15" s="6">
        <v>896</v>
      </c>
    </row>
    <row r="16" spans="1:8" ht="15">
      <c r="A16">
        <f>A15+1</f>
        <v>12</v>
      </c>
      <c r="B16" t="s">
        <v>40</v>
      </c>
      <c r="E16" s="54">
        <v>4142</v>
      </c>
      <c r="F16" s="33">
        <v>4179</v>
      </c>
      <c r="G16" s="6">
        <v>4224</v>
      </c>
      <c r="H16" s="6">
        <v>3536</v>
      </c>
    </row>
    <row r="17" spans="1:8" ht="17.25">
      <c r="A17">
        <f>A16+1</f>
        <v>13</v>
      </c>
      <c r="B17" t="s">
        <v>16</v>
      </c>
      <c r="E17" s="23">
        <v>3764</v>
      </c>
      <c r="F17" s="23">
        <v>5146</v>
      </c>
      <c r="G17" s="10">
        <v>5478</v>
      </c>
      <c r="H17" s="10">
        <v>3556</v>
      </c>
    </row>
    <row r="18" spans="1:8" ht="17.25">
      <c r="A18">
        <f t="shared" si="1"/>
        <v>14</v>
      </c>
      <c r="B18" t="s">
        <v>89</v>
      </c>
      <c r="E18" s="14">
        <f>SUM(E12:E17)</f>
        <v>231839</v>
      </c>
      <c r="F18" s="14">
        <f>SUM(F12:F17)</f>
        <v>207000</v>
      </c>
      <c r="G18" s="14">
        <f>SUM(G12:G17)</f>
        <v>176064</v>
      </c>
      <c r="H18" s="14">
        <f>SUM(H12:H17)</f>
        <v>116371</v>
      </c>
    </row>
    <row r="19" spans="6:8" ht="15">
      <c r="F19" s="13"/>
      <c r="G19" s="6"/>
      <c r="H19" s="6"/>
    </row>
    <row r="20" spans="1:8" ht="15">
      <c r="A20">
        <f>A18+1</f>
        <v>15</v>
      </c>
      <c r="B20" t="s">
        <v>18</v>
      </c>
      <c r="E20" s="54">
        <v>63448</v>
      </c>
      <c r="F20" s="33">
        <v>43658</v>
      </c>
      <c r="G20" s="6">
        <v>38542</v>
      </c>
      <c r="H20" s="6">
        <v>27970</v>
      </c>
    </row>
    <row r="21" spans="1:8" ht="15">
      <c r="A21">
        <f t="shared" si="1"/>
        <v>16</v>
      </c>
      <c r="B21" t="s">
        <v>41</v>
      </c>
      <c r="E21" s="54">
        <v>3031</v>
      </c>
      <c r="F21" s="33">
        <v>2625</v>
      </c>
      <c r="G21" s="6">
        <v>2648</v>
      </c>
      <c r="H21" s="6">
        <v>1686</v>
      </c>
    </row>
    <row r="22" spans="1:8" ht="15">
      <c r="A22">
        <f>A21+1</f>
        <v>17</v>
      </c>
      <c r="B22" t="s">
        <v>82</v>
      </c>
      <c r="E22" s="54">
        <v>28987</v>
      </c>
      <c r="F22" s="33">
        <v>16960</v>
      </c>
      <c r="G22" s="6">
        <v>0</v>
      </c>
      <c r="H22" s="6">
        <v>0</v>
      </c>
    </row>
    <row r="23" spans="1:8" ht="17.25">
      <c r="A23">
        <f>A22+1</f>
        <v>18</v>
      </c>
      <c r="B23" t="s">
        <v>49</v>
      </c>
      <c r="E23" s="10">
        <v>24826</v>
      </c>
      <c r="F23" s="10">
        <v>20208</v>
      </c>
      <c r="G23" s="10">
        <v>16664</v>
      </c>
      <c r="H23" s="10">
        <v>10100</v>
      </c>
    </row>
    <row r="24" spans="1:8" ht="15">
      <c r="A24">
        <f t="shared" si="1"/>
        <v>19</v>
      </c>
      <c r="B24" t="s">
        <v>91</v>
      </c>
      <c r="E24" s="54">
        <f>SUM(E20:E23)</f>
        <v>120292</v>
      </c>
      <c r="F24" s="13">
        <f>SUM(F20:F23)</f>
        <v>83451</v>
      </c>
      <c r="G24" s="6">
        <f>SUM(G20:G23)</f>
        <v>57854</v>
      </c>
      <c r="H24" s="6">
        <f>SUM(H20:H23)</f>
        <v>39756</v>
      </c>
    </row>
    <row r="25" spans="1:8" ht="15">
      <c r="A25">
        <f>A24+1</f>
        <v>20</v>
      </c>
      <c r="B25" t="s">
        <v>20</v>
      </c>
      <c r="E25" s="54">
        <v>23313</v>
      </c>
      <c r="F25" s="33">
        <v>19764</v>
      </c>
      <c r="G25" s="6">
        <v>16422</v>
      </c>
      <c r="H25" s="6">
        <v>13331</v>
      </c>
    </row>
    <row r="26" spans="1:8" ht="15">
      <c r="A26">
        <f t="shared" si="1"/>
        <v>21</v>
      </c>
      <c r="B26" t="s">
        <v>21</v>
      </c>
      <c r="E26" s="54">
        <v>87152</v>
      </c>
      <c r="F26" s="33">
        <v>104256</v>
      </c>
      <c r="G26" s="6">
        <v>101289</v>
      </c>
      <c r="H26" s="6">
        <v>62841</v>
      </c>
    </row>
    <row r="27" spans="1:8" ht="17.25">
      <c r="A27">
        <f t="shared" si="1"/>
        <v>22</v>
      </c>
      <c r="B27" t="s">
        <v>42</v>
      </c>
      <c r="E27" s="23">
        <v>1082</v>
      </c>
      <c r="F27" s="23">
        <v>-471</v>
      </c>
      <c r="G27" s="10">
        <v>499</v>
      </c>
      <c r="H27" s="10">
        <v>443</v>
      </c>
    </row>
    <row r="28" spans="1:8" ht="15">
      <c r="A28">
        <f t="shared" si="1"/>
        <v>23</v>
      </c>
      <c r="B28" t="s">
        <v>43</v>
      </c>
      <c r="E28" s="54">
        <f>SUM(E25:E27)</f>
        <v>111547</v>
      </c>
      <c r="F28" s="13">
        <f>SUM(F25:F27)</f>
        <v>123549</v>
      </c>
      <c r="G28" s="6">
        <f>SUM(G25:G27)</f>
        <v>118210</v>
      </c>
      <c r="H28" s="6">
        <f>SUM(H25:H27)</f>
        <v>76615</v>
      </c>
    </row>
    <row r="29" spans="1:8" ht="17.25">
      <c r="A29">
        <v>24</v>
      </c>
      <c r="B29" t="s">
        <v>90</v>
      </c>
      <c r="E29" s="15">
        <f>E28+E24</f>
        <v>231839</v>
      </c>
      <c r="F29" s="15">
        <f>F28+F24</f>
        <v>207000</v>
      </c>
      <c r="G29" s="14">
        <f>G28+G24</f>
        <v>176064</v>
      </c>
      <c r="H29" s="14">
        <f>H28+H24</f>
        <v>116371</v>
      </c>
    </row>
    <row r="31" spans="6:8" ht="15">
      <c r="F31" s="8">
        <f>F18-F29</f>
        <v>0</v>
      </c>
      <c r="G31">
        <f>G18-G29</f>
        <v>0</v>
      </c>
      <c r="H31">
        <f>H18-H29</f>
        <v>0</v>
      </c>
    </row>
    <row r="35" spans="1:6" ht="15">
      <c r="A35" s="4" t="s">
        <v>86</v>
      </c>
      <c r="F35" t="s">
        <v>23</v>
      </c>
    </row>
    <row r="37" spans="1:8" ht="15">
      <c r="A37">
        <v>1</v>
      </c>
      <c r="B37" t="s">
        <v>13</v>
      </c>
      <c r="E37" s="59">
        <f>E12/E18</f>
        <v>0.29559737576507833</v>
      </c>
      <c r="F37" s="35">
        <f>F12/F18</f>
        <v>0.35403864734299517</v>
      </c>
      <c r="G37" s="24">
        <f>G12/G18</f>
        <v>0.3274547891675754</v>
      </c>
      <c r="H37" s="24">
        <f>H12/H18</f>
        <v>0.3865911610280912</v>
      </c>
    </row>
    <row r="38" spans="1:8" ht="15">
      <c r="A38">
        <f>A37+1</f>
        <v>2</v>
      </c>
      <c r="B38" t="s">
        <v>85</v>
      </c>
      <c r="E38" s="59">
        <f>E13/E18</f>
        <v>0.5614327183950931</v>
      </c>
      <c r="F38" s="35">
        <f>F13/F18</f>
        <v>0.5131159420289855</v>
      </c>
      <c r="G38" s="24">
        <f>G13/G18</f>
        <v>0.5232301890221738</v>
      </c>
      <c r="H38" s="24">
        <f>H13/H18</f>
        <v>0.4779369430528224</v>
      </c>
    </row>
    <row r="39" spans="1:8" ht="15">
      <c r="A39">
        <f aca="true" t="shared" si="2" ref="A39:A48">A38+1</f>
        <v>3</v>
      </c>
      <c r="B39" t="s">
        <v>14</v>
      </c>
      <c r="E39" s="59">
        <f>E14/E18</f>
        <v>0.08895828570689142</v>
      </c>
      <c r="F39" s="35">
        <f>F14/F18</f>
        <v>0.08017874396135266</v>
      </c>
      <c r="G39" s="24">
        <f>G14/G18</f>
        <v>0.0877635405307161</v>
      </c>
      <c r="H39" s="24">
        <f>H14/H18</f>
        <v>0.0668293647042648</v>
      </c>
    </row>
    <row r="40" spans="1:8" ht="15">
      <c r="A40">
        <f t="shared" si="2"/>
        <v>4</v>
      </c>
      <c r="B40" t="s">
        <v>15</v>
      </c>
      <c r="E40" s="59">
        <f>SUM(E16+E15)/E18</f>
        <v>0.037776215390853136</v>
      </c>
      <c r="F40" s="35">
        <f>SUM(F16+F15)/F18</f>
        <v>0.027806763285024155</v>
      </c>
      <c r="G40" s="24">
        <f>SUM(G16+G15)/G18</f>
        <v>0.030437795347146492</v>
      </c>
      <c r="H40" s="24">
        <f>SUM(H16+H15)/H18</f>
        <v>0.038085089927903</v>
      </c>
    </row>
    <row r="41" spans="1:8" ht="15">
      <c r="A41">
        <f t="shared" si="2"/>
        <v>5</v>
      </c>
      <c r="B41" t="s">
        <v>16</v>
      </c>
      <c r="E41" s="25">
        <f>E17/E18</f>
        <v>0.016235404742083945</v>
      </c>
      <c r="F41" s="25">
        <f>F17/F18</f>
        <v>0.024859903381642512</v>
      </c>
      <c r="G41" s="25">
        <f>G17/G18</f>
        <v>0.03111368593238822</v>
      </c>
      <c r="H41" s="25">
        <f>H17/H18</f>
        <v>0.030557441286918563</v>
      </c>
    </row>
    <row r="42" spans="1:8" ht="15">
      <c r="A42">
        <f t="shared" si="2"/>
        <v>6</v>
      </c>
      <c r="B42" t="s">
        <v>17</v>
      </c>
      <c r="E42" s="58">
        <f>E18/E18</f>
        <v>1</v>
      </c>
      <c r="F42" s="30">
        <f>F18/F18</f>
        <v>1</v>
      </c>
      <c r="G42" s="2">
        <f>G18/G18</f>
        <v>1</v>
      </c>
      <c r="H42" s="2">
        <f>H18/H18</f>
        <v>1</v>
      </c>
    </row>
    <row r="43" spans="1:8" ht="15">
      <c r="A43">
        <f t="shared" si="2"/>
        <v>7</v>
      </c>
      <c r="B43" t="s">
        <v>18</v>
      </c>
      <c r="E43" s="58">
        <f>E20/E29</f>
        <v>0.2736726780222482</v>
      </c>
      <c r="F43" s="30">
        <f>F20/F29</f>
        <v>0.21090821256038647</v>
      </c>
      <c r="G43" s="2">
        <f>G20/G29</f>
        <v>0.2189090330788804</v>
      </c>
      <c r="H43" s="2">
        <f>H20/H29</f>
        <v>0.2403519777264095</v>
      </c>
    </row>
    <row r="44" spans="1:8" ht="15">
      <c r="A44">
        <f t="shared" si="2"/>
        <v>8</v>
      </c>
      <c r="B44" t="s">
        <v>19</v>
      </c>
      <c r="E44" s="59">
        <f>(E21+E22+E23)/E29</f>
        <v>0.2451873929752975</v>
      </c>
      <c r="F44" s="35">
        <f>(F21+F22+F23)/F29</f>
        <v>0.1922367149758454</v>
      </c>
      <c r="G44" s="24">
        <f>(G21+G22+G23)/G29</f>
        <v>0.10968738640494366</v>
      </c>
      <c r="H44" s="24">
        <f>(H21+H22+H23)/H29</f>
        <v>0.10127952840484312</v>
      </c>
    </row>
    <row r="45" spans="1:8" ht="15">
      <c r="A45">
        <f t="shared" si="2"/>
        <v>9</v>
      </c>
      <c r="B45" t="s">
        <v>20</v>
      </c>
      <c r="E45" s="59">
        <f>E25/E29</f>
        <v>0.10055685195329518</v>
      </c>
      <c r="F45" s="35">
        <f>F25/F29</f>
        <v>0.09547826086956522</v>
      </c>
      <c r="G45" s="24">
        <f>G25/G29</f>
        <v>0.09327290076335878</v>
      </c>
      <c r="H45" s="24">
        <f>H25/H29</f>
        <v>0.11455603200109993</v>
      </c>
    </row>
    <row r="46" spans="1:8" ht="15">
      <c r="A46">
        <f t="shared" si="2"/>
        <v>10</v>
      </c>
      <c r="B46" t="s">
        <v>21</v>
      </c>
      <c r="E46" s="59">
        <f>E26/E29</f>
        <v>0.3759160451865303</v>
      </c>
      <c r="F46" s="35">
        <f>F26/F29</f>
        <v>0.5036521739130435</v>
      </c>
      <c r="G46" s="24">
        <f>G26/G29</f>
        <v>0.5752964830970556</v>
      </c>
      <c r="H46" s="24">
        <f>H26/H29</f>
        <v>0.5400056715160994</v>
      </c>
    </row>
    <row r="47" spans="1:8" ht="15">
      <c r="A47">
        <f t="shared" si="2"/>
        <v>11</v>
      </c>
      <c r="B47" t="s">
        <v>42</v>
      </c>
      <c r="E47" s="25">
        <f>E27/E29</f>
        <v>0.004667031862628807</v>
      </c>
      <c r="F47" s="25">
        <f>F27/F29</f>
        <v>-0.0022753623188405798</v>
      </c>
      <c r="G47" s="25">
        <f>G27/G29</f>
        <v>0.002834196655761541</v>
      </c>
      <c r="H47" s="25">
        <f>H27/H29</f>
        <v>0.0038067903515480663</v>
      </c>
    </row>
    <row r="48" spans="1:8" ht="15">
      <c r="A48">
        <f t="shared" si="2"/>
        <v>12</v>
      </c>
      <c r="B48" t="s">
        <v>22</v>
      </c>
      <c r="E48" s="58">
        <f>E29/E29</f>
        <v>1</v>
      </c>
      <c r="F48" s="30">
        <f>F29/F29</f>
        <v>1</v>
      </c>
      <c r="G48" s="2">
        <f>G29/G29</f>
        <v>1</v>
      </c>
      <c r="H48" s="2">
        <f>H29/H29</f>
        <v>1</v>
      </c>
    </row>
    <row r="49" ht="15">
      <c r="F49" s="35" t="s">
        <v>23</v>
      </c>
    </row>
    <row r="51" ht="15">
      <c r="G51" s="26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B1">
      <selection activeCell="D3" sqref="D3"/>
    </sheetView>
  </sheetViews>
  <sheetFormatPr defaultColWidth="9.140625" defaultRowHeight="15"/>
  <cols>
    <col min="1" max="1" width="8.7109375" style="0" customWidth="1"/>
    <col min="2" max="2" width="4.8515625" style="0" customWidth="1"/>
    <col min="3" max="3" width="51.140625" style="0" customWidth="1"/>
    <col min="4" max="4" width="18.7109375" style="0" customWidth="1"/>
    <col min="5" max="5" width="21.28125" style="55" customWidth="1"/>
    <col min="6" max="6" width="19.140625" style="0" customWidth="1"/>
    <col min="7" max="9" width="14.8515625" style="0" customWidth="1"/>
  </cols>
  <sheetData>
    <row r="1" spans="1:2" ht="15">
      <c r="A1" s="4" t="s">
        <v>25</v>
      </c>
      <c r="B1" s="4"/>
    </row>
    <row r="2" spans="7:9" ht="15">
      <c r="G2" s="1" t="s">
        <v>23</v>
      </c>
      <c r="H2" s="1" t="s">
        <v>23</v>
      </c>
      <c r="I2" s="1" t="s">
        <v>23</v>
      </c>
    </row>
    <row r="3" spans="3:9" ht="15">
      <c r="C3" t="s">
        <v>0</v>
      </c>
      <c r="D3" s="1" t="s">
        <v>100</v>
      </c>
      <c r="E3" s="60">
        <v>2014</v>
      </c>
      <c r="F3" s="1">
        <v>2013</v>
      </c>
      <c r="G3" s="1">
        <v>2012</v>
      </c>
      <c r="H3" s="1">
        <v>2011</v>
      </c>
      <c r="I3" s="1">
        <v>2010</v>
      </c>
    </row>
    <row r="5" spans="1:9" ht="15">
      <c r="A5">
        <v>1</v>
      </c>
      <c r="B5" t="s">
        <v>73</v>
      </c>
      <c r="G5" s="6">
        <v>0</v>
      </c>
      <c r="H5" s="6">
        <v>0</v>
      </c>
      <c r="I5" s="6">
        <v>0</v>
      </c>
    </row>
    <row r="6" spans="3:9" ht="15">
      <c r="C6" t="s">
        <v>54</v>
      </c>
      <c r="D6" s="65">
        <v>42270</v>
      </c>
      <c r="E6" s="65">
        <v>39510</v>
      </c>
      <c r="F6" s="13">
        <v>37037</v>
      </c>
      <c r="G6" s="6">
        <v>41733</v>
      </c>
      <c r="H6" s="6">
        <v>25922</v>
      </c>
      <c r="I6" s="6">
        <v>14013</v>
      </c>
    </row>
    <row r="7" spans="3:9" ht="15">
      <c r="C7" t="s">
        <v>55</v>
      </c>
      <c r="D7" s="65">
        <v>8138</v>
      </c>
      <c r="E7" s="65">
        <v>7946</v>
      </c>
      <c r="F7" s="33">
        <v>6757</v>
      </c>
      <c r="G7" s="6">
        <v>3277</v>
      </c>
      <c r="H7" s="6">
        <v>1814</v>
      </c>
      <c r="I7" s="6">
        <v>1027</v>
      </c>
    </row>
    <row r="8" spans="3:9" ht="15">
      <c r="C8" t="s">
        <v>56</v>
      </c>
      <c r="D8" s="65">
        <v>2671</v>
      </c>
      <c r="E8" s="65">
        <v>2863</v>
      </c>
      <c r="F8" s="33">
        <v>2253</v>
      </c>
      <c r="G8" s="6">
        <v>1740</v>
      </c>
      <c r="H8" s="6">
        <v>1168</v>
      </c>
      <c r="I8" s="6">
        <v>879</v>
      </c>
    </row>
    <row r="9" spans="3:9" ht="15">
      <c r="C9" t="s">
        <v>57</v>
      </c>
      <c r="D9" s="65">
        <v>2820</v>
      </c>
      <c r="E9" s="65">
        <v>2347</v>
      </c>
      <c r="F9" s="33">
        <v>1141</v>
      </c>
      <c r="G9" s="6">
        <v>4405</v>
      </c>
      <c r="H9" s="6">
        <v>2868</v>
      </c>
      <c r="I9" s="6">
        <v>1440</v>
      </c>
    </row>
    <row r="10" spans="3:9" ht="15">
      <c r="C10" t="s">
        <v>58</v>
      </c>
      <c r="D10" s="65">
        <v>7090</v>
      </c>
      <c r="E10" s="65">
        <v>-4232</v>
      </c>
      <c r="F10" s="33">
        <v>-2172</v>
      </c>
      <c r="G10" s="6">
        <v>-5551</v>
      </c>
      <c r="H10" s="6">
        <v>143</v>
      </c>
      <c r="I10" s="6">
        <v>-2142</v>
      </c>
    </row>
    <row r="11" spans="3:9" ht="15">
      <c r="C11" t="s">
        <v>47</v>
      </c>
      <c r="D11" s="65">
        <v>69</v>
      </c>
      <c r="E11" s="65">
        <v>-76</v>
      </c>
      <c r="F11" s="33">
        <v>-973</v>
      </c>
      <c r="G11" s="6">
        <v>-15</v>
      </c>
      <c r="H11" s="6">
        <v>275</v>
      </c>
      <c r="I11" s="6">
        <v>-596</v>
      </c>
    </row>
    <row r="12" spans="3:9" ht="15">
      <c r="C12" t="s">
        <v>50</v>
      </c>
      <c r="D12" s="65">
        <v>222</v>
      </c>
      <c r="E12" s="65">
        <v>-2220</v>
      </c>
      <c r="F12" s="33">
        <v>223</v>
      </c>
      <c r="G12" s="6">
        <v>-1414</v>
      </c>
      <c r="H12" s="6">
        <v>-1934</v>
      </c>
      <c r="I12" s="6">
        <v>-2718</v>
      </c>
    </row>
    <row r="13" spans="3:9" ht="15">
      <c r="C13" t="s">
        <v>59</v>
      </c>
      <c r="D13" s="65">
        <v>2286</v>
      </c>
      <c r="E13" s="65">
        <v>167</v>
      </c>
      <c r="F13" s="33">
        <v>1080</v>
      </c>
      <c r="G13" s="6">
        <v>-3162</v>
      </c>
      <c r="H13" s="6">
        <v>-1391</v>
      </c>
      <c r="I13" s="6">
        <v>-1610</v>
      </c>
    </row>
    <row r="14" spans="3:9" ht="15">
      <c r="C14" t="s">
        <v>60</v>
      </c>
      <c r="D14" s="65">
        <v>-3263</v>
      </c>
      <c r="E14" s="65">
        <v>5938</v>
      </c>
      <c r="F14" s="33">
        <v>2340</v>
      </c>
      <c r="G14" s="6">
        <v>4467</v>
      </c>
      <c r="H14" s="6">
        <v>2515</v>
      </c>
      <c r="I14" s="6">
        <v>6307</v>
      </c>
    </row>
    <row r="15" spans="3:9" ht="15">
      <c r="C15" t="s">
        <v>61</v>
      </c>
      <c r="D15" s="65">
        <v>1040</v>
      </c>
      <c r="E15" s="65">
        <v>1460</v>
      </c>
      <c r="F15" s="33">
        <v>1459</v>
      </c>
      <c r="G15" s="6">
        <v>2824</v>
      </c>
      <c r="H15" s="6">
        <v>1654</v>
      </c>
      <c r="I15" s="6">
        <v>1217</v>
      </c>
    </row>
    <row r="16" spans="3:9" ht="17.25">
      <c r="C16" t="s">
        <v>62</v>
      </c>
      <c r="D16" s="23">
        <v>4448</v>
      </c>
      <c r="E16" s="23">
        <v>6010</v>
      </c>
      <c r="F16" s="23">
        <v>4521</v>
      </c>
      <c r="G16" s="10">
        <v>2552</v>
      </c>
      <c r="H16" s="10">
        <v>4495</v>
      </c>
      <c r="I16" s="10">
        <v>778</v>
      </c>
    </row>
    <row r="17" spans="3:9" ht="15">
      <c r="C17" t="s">
        <v>63</v>
      </c>
      <c r="D17" s="39">
        <f>SUM(D6:D16)</f>
        <v>67791</v>
      </c>
      <c r="E17" s="65">
        <f>SUM(E6:E16)</f>
        <v>59713</v>
      </c>
      <c r="F17" s="13">
        <f>SUM(F6:F16)</f>
        <v>53666</v>
      </c>
      <c r="G17" s="6">
        <f>SUM(G6:G16)</f>
        <v>50856</v>
      </c>
      <c r="H17" s="6">
        <f>SUM(H6:H16)</f>
        <v>37529</v>
      </c>
      <c r="I17" s="6">
        <f>SUM(I6:I16)</f>
        <v>18595</v>
      </c>
    </row>
    <row r="18" spans="1:9" ht="15">
      <c r="A18">
        <f>A5+1</f>
        <v>2</v>
      </c>
      <c r="B18" t="s">
        <v>72</v>
      </c>
      <c r="E18" s="65"/>
      <c r="F18" s="13"/>
      <c r="G18" s="6"/>
      <c r="H18" s="6"/>
      <c r="I18" s="6"/>
    </row>
    <row r="19" spans="3:9" ht="15">
      <c r="C19" t="s">
        <v>64</v>
      </c>
      <c r="D19" s="39">
        <v>-137524</v>
      </c>
      <c r="E19" s="65">
        <v>-217128</v>
      </c>
      <c r="F19" s="33">
        <v>-148489</v>
      </c>
      <c r="G19" s="6">
        <v>-151232</v>
      </c>
      <c r="H19" s="6">
        <v>-102317</v>
      </c>
      <c r="I19" s="6">
        <v>-57793</v>
      </c>
    </row>
    <row r="20" spans="3:9" ht="15">
      <c r="C20" t="s">
        <v>65</v>
      </c>
      <c r="D20" s="39">
        <v>9916</v>
      </c>
      <c r="E20" s="65">
        <v>18810</v>
      </c>
      <c r="F20" s="33">
        <v>20317</v>
      </c>
      <c r="G20" s="6">
        <v>13035</v>
      </c>
      <c r="H20" s="6">
        <v>20437</v>
      </c>
      <c r="I20" s="6">
        <v>24930</v>
      </c>
    </row>
    <row r="21" spans="3:9" ht="15">
      <c r="C21" t="s">
        <v>66</v>
      </c>
      <c r="D21" s="39">
        <v>80635</v>
      </c>
      <c r="E21" s="65">
        <v>189301</v>
      </c>
      <c r="F21" s="33">
        <v>104130</v>
      </c>
      <c r="G21" s="6">
        <v>99770</v>
      </c>
      <c r="H21" s="6">
        <v>49416</v>
      </c>
      <c r="I21" s="6">
        <v>21788</v>
      </c>
    </row>
    <row r="22" spans="3:9" ht="15">
      <c r="C22" t="s">
        <v>67</v>
      </c>
      <c r="D22" s="39">
        <v>-230</v>
      </c>
      <c r="E22" s="65">
        <v>-3765</v>
      </c>
      <c r="F22" s="33">
        <v>-496</v>
      </c>
      <c r="G22" s="6">
        <v>-350</v>
      </c>
      <c r="H22" s="6">
        <v>-244</v>
      </c>
      <c r="I22" s="6">
        <v>-638</v>
      </c>
    </row>
    <row r="23" spans="3:9" ht="15">
      <c r="C23" t="s">
        <v>68</v>
      </c>
      <c r="D23" s="39">
        <v>-7629</v>
      </c>
      <c r="E23" s="65">
        <v>-9571</v>
      </c>
      <c r="F23" s="33">
        <v>-8165</v>
      </c>
      <c r="G23" s="6">
        <v>-8295</v>
      </c>
      <c r="H23" s="6">
        <v>-4260</v>
      </c>
      <c r="I23" s="6">
        <v>-2005</v>
      </c>
    </row>
    <row r="24" spans="3:9" ht="15">
      <c r="C24" t="s">
        <v>69</v>
      </c>
      <c r="D24" s="39">
        <v>-201</v>
      </c>
      <c r="E24" s="65">
        <v>-242</v>
      </c>
      <c r="F24" s="33">
        <v>-911</v>
      </c>
      <c r="G24" s="6">
        <v>-1107</v>
      </c>
      <c r="H24" s="6">
        <v>-3192</v>
      </c>
      <c r="I24" s="6">
        <v>-116</v>
      </c>
    </row>
    <row r="25" spans="3:9" ht="17.25">
      <c r="C25" t="s">
        <v>70</v>
      </c>
      <c r="D25" s="34">
        <v>134</v>
      </c>
      <c r="E25" s="34">
        <v>16</v>
      </c>
      <c r="F25" s="34">
        <v>-160</v>
      </c>
      <c r="G25" s="10">
        <v>-48</v>
      </c>
      <c r="H25" s="10">
        <v>-259</v>
      </c>
      <c r="I25" s="10">
        <v>-20</v>
      </c>
    </row>
    <row r="26" spans="3:9" ht="15">
      <c r="C26" t="s">
        <v>71</v>
      </c>
      <c r="D26" s="39">
        <f>SUM(D19:D25)</f>
        <v>-54899</v>
      </c>
      <c r="E26" s="65">
        <f>SUM(E19:E25)</f>
        <v>-22579</v>
      </c>
      <c r="F26" s="13">
        <f>SUM(F19:F25)</f>
        <v>-33774</v>
      </c>
      <c r="G26" s="6">
        <f>SUM(G19:G25)</f>
        <v>-48227</v>
      </c>
      <c r="H26" s="6">
        <f>SUM(H19:H25)</f>
        <v>-40419</v>
      </c>
      <c r="I26" s="6">
        <f>SUM(I19:I25)</f>
        <v>-13854</v>
      </c>
    </row>
    <row r="27" spans="1:9" ht="15">
      <c r="A27">
        <f>A18+1</f>
        <v>3</v>
      </c>
      <c r="B27" t="s">
        <v>74</v>
      </c>
      <c r="E27" s="65"/>
      <c r="F27" s="13"/>
      <c r="G27" s="6"/>
      <c r="H27" s="6"/>
      <c r="I27" s="6"/>
    </row>
    <row r="28" spans="3:9" ht="15">
      <c r="C28" t="s">
        <v>75</v>
      </c>
      <c r="D28" s="39">
        <v>324</v>
      </c>
      <c r="E28" s="39">
        <v>730</v>
      </c>
      <c r="F28" s="33">
        <v>530</v>
      </c>
      <c r="G28" s="6">
        <v>665</v>
      </c>
      <c r="H28" s="6">
        <v>831</v>
      </c>
      <c r="I28" s="6">
        <v>912</v>
      </c>
    </row>
    <row r="29" spans="3:9" ht="15">
      <c r="C29" t="s">
        <v>76</v>
      </c>
      <c r="D29" s="39">
        <v>684</v>
      </c>
      <c r="E29" s="39">
        <v>739</v>
      </c>
      <c r="F29" s="33">
        <v>701</v>
      </c>
      <c r="G29" s="6">
        <v>1351</v>
      </c>
      <c r="H29" s="6">
        <v>1133</v>
      </c>
      <c r="I29" s="6">
        <v>751</v>
      </c>
    </row>
    <row r="30" spans="3:9" ht="15">
      <c r="C30" t="s">
        <v>79</v>
      </c>
      <c r="D30" s="39">
        <v>-1332</v>
      </c>
      <c r="E30" s="39">
        <v>-11126</v>
      </c>
      <c r="F30" s="33">
        <v>-10564</v>
      </c>
      <c r="G30" s="6">
        <v>-2488</v>
      </c>
      <c r="H30" s="6">
        <v>0</v>
      </c>
      <c r="I30" s="6">
        <v>0</v>
      </c>
    </row>
    <row r="31" spans="3:9" ht="15">
      <c r="C31" t="s">
        <v>77</v>
      </c>
      <c r="D31" s="39">
        <v>-8597</v>
      </c>
      <c r="E31" s="39">
        <v>-1158</v>
      </c>
      <c r="F31" s="33">
        <v>-1082</v>
      </c>
      <c r="G31" s="13">
        <v>-1226</v>
      </c>
      <c r="H31" s="6">
        <v>-520</v>
      </c>
      <c r="I31" s="6">
        <v>-406</v>
      </c>
    </row>
    <row r="32" spans="3:9" ht="15">
      <c r="C32" t="s">
        <v>83</v>
      </c>
      <c r="D32" s="39">
        <v>-22000</v>
      </c>
      <c r="E32" s="39">
        <v>-45000</v>
      </c>
      <c r="F32" s="33">
        <v>-22860</v>
      </c>
      <c r="G32" s="6">
        <v>0</v>
      </c>
      <c r="H32" s="6">
        <v>0</v>
      </c>
      <c r="I32" s="6"/>
    </row>
    <row r="33" spans="3:9" ht="15">
      <c r="C33" t="s">
        <v>92</v>
      </c>
      <c r="D33" s="39">
        <v>21312</v>
      </c>
      <c r="E33" s="39">
        <v>11960</v>
      </c>
      <c r="F33" s="39">
        <v>16896</v>
      </c>
      <c r="G33" s="39">
        <v>0</v>
      </c>
      <c r="H33" s="39">
        <v>0</v>
      </c>
      <c r="I33" s="39">
        <v>0</v>
      </c>
    </row>
    <row r="34" spans="3:9" ht="17.25">
      <c r="C34" t="s">
        <v>104</v>
      </c>
      <c r="D34" s="10">
        <v>-1808</v>
      </c>
      <c r="E34" s="34">
        <v>6306</v>
      </c>
      <c r="F34" s="10">
        <v>0</v>
      </c>
      <c r="G34" s="10">
        <v>0</v>
      </c>
      <c r="H34" s="10">
        <v>0</v>
      </c>
      <c r="I34" s="10">
        <v>0</v>
      </c>
    </row>
    <row r="35" spans="3:9" ht="15">
      <c r="C35" t="s">
        <v>78</v>
      </c>
      <c r="D35" s="65">
        <f>SUM(D28:D34)</f>
        <v>-11417</v>
      </c>
      <c r="E35" s="65">
        <f>SUM(E28:E34)</f>
        <v>-37549</v>
      </c>
      <c r="F35" s="65">
        <f>SUM(F28:F34)</f>
        <v>-16379</v>
      </c>
      <c r="G35" s="65">
        <f>SUM(G28:G34)</f>
        <v>-1698</v>
      </c>
      <c r="H35" s="65">
        <f>SUM(H28:H34)</f>
        <v>1444</v>
      </c>
      <c r="I35" s="65">
        <f>SUM(I28:I34)</f>
        <v>1257</v>
      </c>
    </row>
    <row r="36" spans="4:9" ht="17.25">
      <c r="D36" s="65" t="s">
        <v>23</v>
      </c>
      <c r="E36" s="65"/>
      <c r="F36" s="23"/>
      <c r="G36" s="13"/>
      <c r="H36" s="13"/>
      <c r="I36" s="13"/>
    </row>
    <row r="37" spans="1:9" ht="15">
      <c r="A37">
        <f>A27+1</f>
        <v>4</v>
      </c>
      <c r="B37" t="s">
        <v>26</v>
      </c>
      <c r="D37" s="65">
        <f>D17+D26+D35</f>
        <v>1475</v>
      </c>
      <c r="E37" s="65">
        <f>E17+E26+E35</f>
        <v>-415</v>
      </c>
      <c r="F37" s="13">
        <f>F17+F26+F35</f>
        <v>3513</v>
      </c>
      <c r="G37" s="6">
        <f>G17+G26+G35</f>
        <v>931</v>
      </c>
      <c r="H37" s="6">
        <f>H17+H26+H35</f>
        <v>-1446</v>
      </c>
      <c r="I37" s="6">
        <f>I17+I26+I35</f>
        <v>5998</v>
      </c>
    </row>
    <row r="38" spans="5:9" ht="15">
      <c r="E38" s="65"/>
      <c r="F38" s="27" t="s">
        <v>23</v>
      </c>
      <c r="G38" s="6"/>
      <c r="H38" s="6"/>
      <c r="I38" s="6"/>
    </row>
    <row r="39" spans="1:9" ht="15">
      <c r="A39">
        <f>A37+1</f>
        <v>5</v>
      </c>
      <c r="B39" t="s">
        <v>27</v>
      </c>
      <c r="D39" s="8">
        <f>E41</f>
        <v>13844</v>
      </c>
      <c r="E39" s="65">
        <v>14259</v>
      </c>
      <c r="F39" s="33">
        <v>10746</v>
      </c>
      <c r="G39" s="6">
        <v>9815</v>
      </c>
      <c r="H39" s="6">
        <v>11261</v>
      </c>
      <c r="I39" s="6">
        <v>5263</v>
      </c>
    </row>
    <row r="40" spans="5:9" ht="15">
      <c r="E40" s="65"/>
      <c r="F40" s="27" t="s">
        <v>23</v>
      </c>
      <c r="G40" s="6"/>
      <c r="H40" s="6"/>
      <c r="I40" s="6"/>
    </row>
    <row r="41" spans="1:9" ht="15">
      <c r="A41">
        <f>A39+1</f>
        <v>6</v>
      </c>
      <c r="B41" t="s">
        <v>28</v>
      </c>
      <c r="D41" s="65">
        <f>D37+D39</f>
        <v>15319</v>
      </c>
      <c r="E41" s="65">
        <f>E37+E39</f>
        <v>13844</v>
      </c>
      <c r="F41" s="33">
        <f>F37+F39</f>
        <v>14259</v>
      </c>
      <c r="G41" s="6">
        <f>G37+G39</f>
        <v>10746</v>
      </c>
      <c r="H41" s="6">
        <f>H37+H39</f>
        <v>9815</v>
      </c>
      <c r="I41" s="6">
        <f>I37+I39</f>
        <v>11261</v>
      </c>
    </row>
    <row r="42" ht="15">
      <c r="F42" s="27" t="s">
        <v>23</v>
      </c>
    </row>
    <row r="43" spans="2:7" ht="15">
      <c r="B43" t="s">
        <v>105</v>
      </c>
      <c r="D43" s="65">
        <v>10604</v>
      </c>
      <c r="E43" s="65">
        <v>10026</v>
      </c>
      <c r="F43" s="65">
        <v>9128</v>
      </c>
      <c r="G43" s="65">
        <v>7682</v>
      </c>
    </row>
    <row r="44" spans="4:7" ht="15">
      <c r="D44" s="65"/>
      <c r="F44" s="65"/>
      <c r="G44" s="65"/>
    </row>
    <row r="45" spans="2:7" ht="15">
      <c r="B45" t="s">
        <v>106</v>
      </c>
      <c r="D45" s="65">
        <v>427</v>
      </c>
      <c r="E45" s="65">
        <v>339</v>
      </c>
      <c r="F45" s="65">
        <v>0</v>
      </c>
      <c r="G45" s="6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3">
      <selection activeCell="E16" sqref="E16"/>
    </sheetView>
  </sheetViews>
  <sheetFormatPr defaultColWidth="9.140625" defaultRowHeight="15"/>
  <cols>
    <col min="2" max="2" width="29.00390625" style="0" customWidth="1"/>
    <col min="3" max="3" width="14.7109375" style="0" customWidth="1"/>
    <col min="4" max="8" width="15.7109375" style="1" customWidth="1"/>
    <col min="10" max="10" width="16.8515625" style="0" customWidth="1"/>
    <col min="11" max="11" width="15.140625" style="0" customWidth="1"/>
    <col min="12" max="12" width="18.00390625" style="0" bestFit="1" customWidth="1"/>
  </cols>
  <sheetData>
    <row r="2" spans="3:8" ht="15">
      <c r="C2" s="1" t="s">
        <v>95</v>
      </c>
      <c r="D2" s="1" t="s">
        <v>23</v>
      </c>
      <c r="G2" s="1" t="s">
        <v>23</v>
      </c>
      <c r="H2" s="1" t="s">
        <v>23</v>
      </c>
    </row>
    <row r="3" spans="3:7" ht="15">
      <c r="C3" s="5" t="s">
        <v>93</v>
      </c>
      <c r="D3" s="5" t="s">
        <v>38</v>
      </c>
      <c r="E3" s="5">
        <v>2014</v>
      </c>
      <c r="F3" s="5">
        <v>2013</v>
      </c>
      <c r="G3" s="5">
        <v>2012</v>
      </c>
    </row>
    <row r="5" ht="15">
      <c r="B5" s="4" t="s">
        <v>29</v>
      </c>
    </row>
    <row r="7" spans="1:7" ht="15">
      <c r="A7">
        <f>1</f>
        <v>1</v>
      </c>
      <c r="B7" t="s">
        <v>53</v>
      </c>
      <c r="C7" s="35">
        <v>0.0708</v>
      </c>
      <c r="D7" s="1" t="s">
        <v>99</v>
      </c>
      <c r="E7" s="43">
        <f>'Income statement'!E16/'Income statement'!E6</f>
        <v>0.21614376760852322</v>
      </c>
      <c r="F7" s="43">
        <f>'Income statement'!F16/'Income statement'!F6</f>
        <v>0.21670469837926393</v>
      </c>
      <c r="G7" s="48">
        <f>'Income statement'!G16/'Income statement'!G6</f>
        <v>0.26665090602397323</v>
      </c>
    </row>
    <row r="8" spans="1:8" ht="15">
      <c r="A8">
        <f>A7+1</f>
        <v>2</v>
      </c>
      <c r="B8" t="s">
        <v>30</v>
      </c>
      <c r="C8" s="35">
        <v>0.0702</v>
      </c>
      <c r="D8" s="1" t="s">
        <v>99</v>
      </c>
      <c r="E8" s="43">
        <f>'Income statement'!E16/(('Balance sheet'!E18+'Balance sheet'!F18)/2)</f>
        <v>0.18006603788633188</v>
      </c>
      <c r="F8" s="43">
        <f>'Income statement'!F16/(('Balance sheet'!F18+'Balance sheet'!G18)/2)</f>
        <v>0.19337238685963704</v>
      </c>
      <c r="G8" s="48">
        <f>'Income statement'!G16/(('Balance sheet'!G18+'Balance sheet'!H18)/2)</f>
        <v>0.2854172722143382</v>
      </c>
      <c r="H8" s="11" t="s">
        <v>23</v>
      </c>
    </row>
    <row r="9" spans="1:10" ht="15">
      <c r="A9">
        <f>A8+1</f>
        <v>3</v>
      </c>
      <c r="B9" t="s">
        <v>31</v>
      </c>
      <c r="C9" s="59">
        <v>0.1552</v>
      </c>
      <c r="D9" s="1" t="s">
        <v>99</v>
      </c>
      <c r="E9" s="43">
        <f>'Income statement'!E16/(('Balance sheet'!E28+'Balance sheet'!F28)/2)</f>
        <v>0.3361180113655698</v>
      </c>
      <c r="F9" s="43">
        <f>'Income statement'!F16/(('Balance sheet'!F28+'Balance sheet'!G28)/2)</f>
        <v>0.30639603903060486</v>
      </c>
      <c r="G9" s="48">
        <f>'Income statement'!G16/(('Balance sheet'!G28+'Balance sheet'!H28)/2)</f>
        <v>0.42841524445014756</v>
      </c>
      <c r="H9" s="1" t="s">
        <v>23</v>
      </c>
      <c r="I9" t="s">
        <v>23</v>
      </c>
      <c r="J9" t="s">
        <v>23</v>
      </c>
    </row>
    <row r="10" spans="1:7" ht="15">
      <c r="A10">
        <f>A9+1</f>
        <v>4</v>
      </c>
      <c r="B10" t="s">
        <v>52</v>
      </c>
      <c r="C10" s="35">
        <v>0.2564</v>
      </c>
      <c r="D10" s="1" t="s">
        <v>99</v>
      </c>
      <c r="E10" s="43">
        <f>'Income statement'!E8/'Income statement'!E6</f>
        <v>0.3858803577778386</v>
      </c>
      <c r="F10" s="43">
        <f>'Income statement'!F8/'Income statement'!F6</f>
        <v>0.3762448072084723</v>
      </c>
      <c r="G10" s="48">
        <f>'Income statement'!G8/'Income statement'!G6</f>
        <v>0.4387123980882766</v>
      </c>
    </row>
    <row r="11" spans="6:7" ht="15">
      <c r="F11" s="1" t="s">
        <v>23</v>
      </c>
      <c r="G11" s="9"/>
    </row>
    <row r="12" spans="2:10" ht="15">
      <c r="B12" s="4" t="s">
        <v>32</v>
      </c>
      <c r="G12" s="9"/>
      <c r="J12" t="s">
        <v>23</v>
      </c>
    </row>
    <row r="13" spans="4:7" ht="15">
      <c r="D13" s="1" t="s">
        <v>23</v>
      </c>
      <c r="G13" s="9"/>
    </row>
    <row r="14" spans="1:7" ht="15">
      <c r="A14">
        <f>A10+1</f>
        <v>5</v>
      </c>
      <c r="B14" t="s">
        <v>33</v>
      </c>
      <c r="C14">
        <v>6.93</v>
      </c>
      <c r="D14" s="1" t="s">
        <v>99</v>
      </c>
      <c r="E14" s="61">
        <f>'Income statement'!E6/(('Balance sheet'!E7+'Balance sheet'!F7)/2)</f>
        <v>11.96224069105425</v>
      </c>
      <c r="F14" s="31">
        <f>'Income statement'!F6/(('Balance sheet'!F7+'Balance sheet'!G7)/2)</f>
        <v>14.223535286284953</v>
      </c>
      <c r="G14" s="49">
        <f>'Income statement'!G6/(('Balance sheet'!G7+'Balance sheet'!H7)/2)</f>
        <v>19.204613779986502</v>
      </c>
    </row>
    <row r="15" spans="1:7" ht="15">
      <c r="A15">
        <f>A14+1</f>
        <v>6</v>
      </c>
      <c r="B15" t="s">
        <v>34</v>
      </c>
      <c r="C15" s="63">
        <v>18</v>
      </c>
      <c r="D15" s="1" t="s">
        <v>99</v>
      </c>
      <c r="E15" s="11">
        <f>'Income statement'!E7/(('Balance sheet'!E8+'Balance sheet'!F8)/2)</f>
        <v>57.93961290322581</v>
      </c>
      <c r="F15" s="31">
        <f>'Income statement'!F7/(('Balance sheet'!F8+'Balance sheet'!G8)/2)</f>
        <v>83.44892367906067</v>
      </c>
      <c r="G15" s="49">
        <f>'Income statement'!G7/(('Balance sheet'!G8+'Balance sheet'!H8)/2)</f>
        <v>112.11997447351628</v>
      </c>
    </row>
    <row r="16" spans="1:7" ht="15">
      <c r="A16">
        <f>A15+1</f>
        <v>7</v>
      </c>
      <c r="B16" t="s">
        <v>35</v>
      </c>
      <c r="C16">
        <v>1.13</v>
      </c>
      <c r="D16" s="1" t="s">
        <v>98</v>
      </c>
      <c r="E16" s="11">
        <f>'Income statement'!E6/(('Balance sheet'!E18+'Balance sheet'!F18)/2)</f>
        <v>0.8330845708790695</v>
      </c>
      <c r="F16" s="31">
        <f>'Income statement'!F6/(('Balance sheet'!F18+'Balance sheet'!G18)/2)</f>
        <v>0.8923313075621828</v>
      </c>
      <c r="G16" s="49">
        <f>'Income statement'!G6/(('Balance sheet'!G18+'Balance sheet'!H18)/2)</f>
        <v>1.070378032725221</v>
      </c>
    </row>
    <row r="17" spans="6:7" ht="15">
      <c r="F17" s="1" t="s">
        <v>23</v>
      </c>
      <c r="G17" s="9"/>
    </row>
    <row r="18" spans="2:7" ht="15">
      <c r="B18" s="4" t="s">
        <v>36</v>
      </c>
      <c r="G18" s="9"/>
    </row>
    <row r="19" ht="15">
      <c r="G19" s="9"/>
    </row>
    <row r="20" spans="1:12" ht="15">
      <c r="A20">
        <f>A16+1</f>
        <v>8</v>
      </c>
      <c r="B20" s="32" t="s">
        <v>94</v>
      </c>
      <c r="C20" s="42">
        <v>1.26</v>
      </c>
      <c r="D20" s="1" t="s">
        <v>98</v>
      </c>
      <c r="E20" s="44">
        <f>('Balance sheet'!E5+'Balance sheet'!E6+'Balance sheet'!E7)/'Balance sheet'!E20</f>
        <v>0.6704230235783634</v>
      </c>
      <c r="F20" s="44">
        <f>('Balance sheet'!F5+'Balance sheet'!F6+'Balance sheet'!F7)/'Balance sheet'!F20</f>
        <v>1.2288240414127996</v>
      </c>
      <c r="G20" s="50">
        <f>('Balance sheet'!G5+'Balance sheet'!G6+'Balance sheet'!G7)/'Balance sheet'!G20</f>
        <v>1.0393596595921333</v>
      </c>
      <c r="J20" t="s">
        <v>23</v>
      </c>
      <c r="K20" t="s">
        <v>23</v>
      </c>
      <c r="L20" t="s">
        <v>23</v>
      </c>
    </row>
    <row r="21" spans="2:7" ht="15">
      <c r="B21" s="28"/>
      <c r="G21" s="9"/>
    </row>
    <row r="22" spans="2:7" ht="15">
      <c r="B22" s="3" t="s">
        <v>37</v>
      </c>
      <c r="G22" s="9"/>
    </row>
    <row r="23" spans="7:10" ht="15">
      <c r="G23" s="9"/>
      <c r="J23" t="s">
        <v>23</v>
      </c>
    </row>
    <row r="24" spans="1:12" ht="15">
      <c r="A24">
        <f>A20+1</f>
        <v>9</v>
      </c>
      <c r="B24" t="s">
        <v>96</v>
      </c>
      <c r="C24" s="62">
        <v>0.3266</v>
      </c>
      <c r="D24" s="1" t="s">
        <v>99</v>
      </c>
      <c r="E24" s="43">
        <f>'Balance sheet'!E24/'Balance sheet'!E28</f>
        <v>1.0783974468161404</v>
      </c>
      <c r="F24" s="43">
        <f>'Balance sheet'!F24/'Balance sheet'!F28</f>
        <v>0.6754486074351067</v>
      </c>
      <c r="G24" s="48">
        <f>'Balance sheet'!G24/'Balance sheet'!G28</f>
        <v>0.48941713898993316</v>
      </c>
      <c r="J24" s="29" t="s">
        <v>23</v>
      </c>
      <c r="K24" t="s">
        <v>23</v>
      </c>
      <c r="L24" s="12" t="s">
        <v>23</v>
      </c>
    </row>
    <row r="25" ht="15">
      <c r="G25" s="1" t="s">
        <v>23</v>
      </c>
    </row>
    <row r="26" spans="2:4" ht="15">
      <c r="B26" s="3" t="s">
        <v>80</v>
      </c>
      <c r="D26" s="1" t="s">
        <v>23</v>
      </c>
    </row>
    <row r="27" spans="2:8" ht="15">
      <c r="B27" t="s">
        <v>81</v>
      </c>
      <c r="C27">
        <v>32.66</v>
      </c>
      <c r="D27" s="1" t="s">
        <v>98</v>
      </c>
      <c r="E27" s="64">
        <f>'Income statement'!E21/'Income statement'!E20</f>
        <v>15.150009160212603</v>
      </c>
      <c r="F27" s="11">
        <f>'Income statement'!F21/'Income statement'!F20</f>
        <v>11.824159688149688</v>
      </c>
      <c r="G27" s="11">
        <v>14.77</v>
      </c>
      <c r="H27" s="51" t="s">
        <v>23</v>
      </c>
    </row>
    <row r="28" spans="6:8" ht="15">
      <c r="F28" s="53"/>
      <c r="G28" s="52"/>
      <c r="H28" s="51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Windows User</cp:lastModifiedBy>
  <cp:lastPrinted>2014-04-16T21:14:34Z</cp:lastPrinted>
  <dcterms:created xsi:type="dcterms:W3CDTF">2013-03-19T15:36:30Z</dcterms:created>
  <dcterms:modified xsi:type="dcterms:W3CDTF">2015-10-08T23:21:38Z</dcterms:modified>
  <cp:category/>
  <cp:version/>
  <cp:contentType/>
  <cp:contentStatus/>
</cp:coreProperties>
</file>